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9345" windowHeight="10515" activeTab="0"/>
  </bookViews>
  <sheets>
    <sheet name="Вар 2" sheetId="1" r:id="rId1"/>
    <sheet name="Лист3" sheetId="2" r:id="rId2"/>
  </sheets>
  <definedNames>
    <definedName name="_xlnm.Print_Titles" localSheetId="0">'Вар 2'!$17:$17</definedName>
    <definedName name="_xlnm.Print_Area" localSheetId="0">'Вар 2'!$A$1:$I$37</definedName>
  </definedNames>
  <calcPr fullCalcOnLoad="1"/>
</workbook>
</file>

<file path=xl/sharedStrings.xml><?xml version="1.0" encoding="utf-8"?>
<sst xmlns="http://schemas.openxmlformats.org/spreadsheetml/2006/main" count="59" uniqueCount="58">
  <si>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</si>
  <si>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</si>
  <si>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</si>
  <si>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</si>
  <si>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</si>
  <si>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</si>
  <si>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</si>
  <si>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</si>
  <si>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</si>
  <si>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</si>
  <si>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</si>
  <si>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</si>
  <si>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</si>
  <si>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</si>
  <si>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</si>
  <si>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</si>
  <si>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</si>
  <si>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</si>
  <si>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</si>
  <si>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</si>
  <si>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</si>
  <si>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</si>
  <si>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</si>
  <si>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</si>
  <si>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</si>
  <si>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</si>
  <si>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</si>
  <si>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</si>
  <si>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</si>
  <si>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</si>
  <si>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</si>
  <si>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</si>
  <si>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</si>
  <si>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</si>
  <si>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</si>
  <si>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</si>
  <si>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</si>
  <si>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</si>
  <si>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</si>
  <si>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</si>
  <si>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</si>
  <si>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</si>
  <si>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</si>
  <si>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</si>
  <si>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</si>
  <si>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</si>
  <si>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</si>
  <si>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</si>
  <si>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</si>
  <si>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</si>
  <si>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3.1.</t>
  </si>
  <si>
    <t>3.2.</t>
  </si>
  <si>
    <t>Собственные средства управляющей компании, т.руб.</t>
  </si>
  <si>
    <t>(-) задолженность собственников, (+) переплата собственников</t>
  </si>
  <si>
    <t>1. Ремонт  мягкой  кровли
2. Ремонт отмостки 
3. Ремонт ВДИС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</si>
  <si>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18</t>
    </r>
    <r>
      <rPr>
        <sz val="11"/>
        <rFont val="Times New Roman"/>
        <family val="1"/>
      </rPr>
      <t xml:space="preserve">  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</si>
  <si>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Бетонирование крылец с обрамлением уголка и устройством ступеней-6шт;
- Изготовление металл. решеток на продухи с окраской -14шт;
- Смена замков на подвал,РП-2шт;
- Установка новых дверных блоков -6шт;
- Ремонт кирпичной кладки стен приямков -0,27м3;
- Ремонт штукатурки цоколя с нанесением пропитки -298м2;
- Известковая окраска подвальных площадок -12м2;
- Масляная окраска дверных полотен металл. ,деревянных-27,4м2;
- Изготовление металл.дверной коробки с установкой -1шт;
- Ремонт кровли наплавл. материалами в 1слой -9,09м2;
- Изготовление оконных переплетов с остеклением -3шт;
- Смена остекления оконных переплетов -2,35м2;
- Ремонт дверных полотен -1шт;
- Ремонт стен в РП с известковой окраской -26м2;
- Установка новых дверных  полотен с навеской приборов -1шт;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 освещение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
5. Вывоз твердых бытовых отходов.
6. Отопление мест общего пользования.</t>
    </r>
  </si>
  <si>
    <t>Средства по 185-ФЗ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</si>
</sst>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wrapText="1"/>
    </xf>
    <xf numFmtId="168" fontId="4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8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8" xfId="0" applyNumberFormat="1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169" fontId="3" fillId="0" borderId="3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1">
      <selection activeCell="H10" sqref="H10:I10"/>
    </sheetView>
  </sheetViews>
  <sheetFormatPr defaultColWidth="9.00390625" defaultRowHeight="12.75"/>
  <cols>
    <col min="1" max="1" width="4.75390625" style="5" customWidth="1"/>
    <col min="2" max="2" width="10.125" style="5" customWidth="1"/>
    <col min="3" max="3" width="30.625" style="5" customWidth="1"/>
    <col min="4" max="4" width="12.875" style="5" customWidth="1"/>
    <col min="5" max="5" width="14.00390625" style="5" customWidth="1"/>
    <col min="6" max="6" width="15.00390625" style="5" customWidth="1"/>
    <col min="7" max="7" width="42.375" style="5" customWidth="1"/>
    <col min="8" max="8" width="10.375" style="5" customWidth="1"/>
    <col min="9" max="9" width="9.875" style="5" customWidth="1"/>
    <col min="10" max="16384" width="9.125" style="5" customWidth="1"/>
  </cols>
  <sheetData>
    <row r="1" spans="1:9" ht="75.75" customHeight="1">
      <c r="A1" s="28" t="s">
        <v>55</v>
      </c>
      <c r="B1" s="28"/>
      <c r="C1" s="28"/>
      <c r="D1" s="28"/>
      <c r="E1" s="28"/>
      <c r="F1" s="28"/>
      <c r="G1" s="28"/>
      <c r="H1" s="28"/>
      <c r="I1" s="28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29" t="s">
        <v>28</v>
      </c>
      <c r="B3" s="30"/>
      <c r="C3" s="30"/>
      <c r="D3" s="30"/>
      <c r="E3" s="30"/>
      <c r="F3" s="30"/>
      <c r="G3" s="30"/>
      <c r="H3" s="30"/>
      <c r="I3" s="31"/>
    </row>
    <row r="4" spans="1:9" ht="21" customHeight="1">
      <c r="A4" s="7">
        <v>1</v>
      </c>
      <c r="B4" s="32" t="s">
        <v>23</v>
      </c>
      <c r="C4" s="33"/>
      <c r="D4" s="33"/>
      <c r="E4" s="33"/>
      <c r="F4" s="33"/>
      <c r="G4" s="34"/>
      <c r="H4" s="35">
        <v>1983</v>
      </c>
      <c r="I4" s="36"/>
    </row>
    <row r="5" spans="1:9" ht="21" customHeight="1">
      <c r="A5" s="7">
        <v>2</v>
      </c>
      <c r="B5" s="32" t="s">
        <v>20</v>
      </c>
      <c r="C5" s="33"/>
      <c r="D5" s="33"/>
      <c r="E5" s="33"/>
      <c r="F5" s="33"/>
      <c r="G5" s="34"/>
      <c r="H5" s="35">
        <v>5</v>
      </c>
      <c r="I5" s="36"/>
    </row>
    <row r="6" spans="1:9" ht="21" customHeight="1">
      <c r="A6" s="7">
        <v>3</v>
      </c>
      <c r="B6" s="32" t="s">
        <v>21</v>
      </c>
      <c r="C6" s="33"/>
      <c r="D6" s="33"/>
      <c r="E6" s="33"/>
      <c r="F6" s="33"/>
      <c r="G6" s="34"/>
      <c r="H6" s="35">
        <v>6</v>
      </c>
      <c r="I6" s="36"/>
    </row>
    <row r="7" spans="1:9" ht="21" customHeight="1">
      <c r="A7" s="7">
        <v>4</v>
      </c>
      <c r="B7" s="32" t="s">
        <v>22</v>
      </c>
      <c r="C7" s="33"/>
      <c r="D7" s="33"/>
      <c r="E7" s="33"/>
      <c r="F7" s="33"/>
      <c r="G7" s="34"/>
      <c r="H7" s="35">
        <v>70</v>
      </c>
      <c r="I7" s="36"/>
    </row>
    <row r="8" spans="1:9" ht="21" customHeight="1">
      <c r="A8" s="7">
        <v>5</v>
      </c>
      <c r="B8" s="32" t="s">
        <v>24</v>
      </c>
      <c r="C8" s="33"/>
      <c r="D8" s="33"/>
      <c r="E8" s="33"/>
      <c r="F8" s="33"/>
      <c r="G8" s="34"/>
      <c r="H8" s="37">
        <f>H9+H10</f>
        <v>4724.5</v>
      </c>
      <c r="I8" s="38"/>
    </row>
    <row r="9" spans="1:9" ht="21" customHeight="1">
      <c r="A9" s="7">
        <v>6</v>
      </c>
      <c r="B9" s="32" t="s">
        <v>25</v>
      </c>
      <c r="C9" s="33"/>
      <c r="D9" s="33"/>
      <c r="E9" s="33"/>
      <c r="F9" s="33"/>
      <c r="G9" s="34"/>
      <c r="H9" s="37">
        <v>4228.8</v>
      </c>
      <c r="I9" s="38"/>
    </row>
    <row r="10" spans="1:9" ht="19.5" customHeight="1">
      <c r="A10" s="7">
        <v>7</v>
      </c>
      <c r="B10" s="39" t="s">
        <v>26</v>
      </c>
      <c r="C10" s="39"/>
      <c r="D10" s="39"/>
      <c r="E10" s="39"/>
      <c r="F10" s="39"/>
      <c r="G10" s="39"/>
      <c r="H10" s="37">
        <v>495.7</v>
      </c>
      <c r="I10" s="38"/>
    </row>
    <row r="11" spans="1:9" ht="21" customHeight="1">
      <c r="A11" s="7">
        <v>8</v>
      </c>
      <c r="B11" s="39" t="s">
        <v>27</v>
      </c>
      <c r="C11" s="39"/>
      <c r="D11" s="39"/>
      <c r="E11" s="39"/>
      <c r="F11" s="39"/>
      <c r="G11" s="39"/>
      <c r="H11" s="35">
        <v>5400</v>
      </c>
      <c r="I11" s="36"/>
    </row>
    <row r="12" spans="1:9" ht="14.25" customHeight="1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21" customHeight="1">
      <c r="A13" s="29" t="s">
        <v>29</v>
      </c>
      <c r="B13" s="30"/>
      <c r="C13" s="30"/>
      <c r="D13" s="30"/>
      <c r="E13" s="30"/>
      <c r="F13" s="30"/>
      <c r="G13" s="30"/>
      <c r="H13" s="30"/>
      <c r="I13" s="31"/>
    </row>
    <row r="14" spans="1:9" ht="21" customHeight="1">
      <c r="A14" s="40" t="s">
        <v>53</v>
      </c>
      <c r="B14" s="41"/>
      <c r="C14" s="41"/>
      <c r="D14" s="41"/>
      <c r="E14" s="41"/>
      <c r="F14" s="41"/>
      <c r="G14" s="41"/>
      <c r="H14" s="41"/>
      <c r="I14" s="42"/>
    </row>
    <row r="15" spans="1:9" ht="16.5" customHeight="1">
      <c r="A15" s="43" t="s">
        <v>3</v>
      </c>
      <c r="B15" s="43" t="s">
        <v>31</v>
      </c>
      <c r="C15" s="45" t="s">
        <v>0</v>
      </c>
      <c r="D15" s="46"/>
      <c r="E15" s="46"/>
      <c r="F15" s="47"/>
      <c r="G15" s="45" t="s">
        <v>2</v>
      </c>
      <c r="H15" s="47"/>
      <c r="I15" s="43" t="s">
        <v>32</v>
      </c>
    </row>
    <row r="16" spans="1:9" ht="75.75" customHeight="1">
      <c r="A16" s="44"/>
      <c r="B16" s="44"/>
      <c r="C16" s="7" t="s">
        <v>1</v>
      </c>
      <c r="D16" s="7" t="s">
        <v>33</v>
      </c>
      <c r="E16" s="7" t="s">
        <v>34</v>
      </c>
      <c r="F16" s="7" t="s">
        <v>52</v>
      </c>
      <c r="G16" s="7" t="s">
        <v>1</v>
      </c>
      <c r="H16" s="7" t="s">
        <v>35</v>
      </c>
      <c r="I16" s="44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s="13" customFormat="1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4">
        <v>-1.40943</v>
      </c>
      <c r="C19" s="8" t="s">
        <v>4</v>
      </c>
      <c r="D19" s="14">
        <f>1.91619+1.81059+1.75491+1.75491+1.75279+1.75078+1.748+1.78956+0.02172+1.79685+1.77217+1.77217+1.73117</f>
        <v>21.371809999999996</v>
      </c>
      <c r="E19" s="14">
        <f>1.39343+1.6275158+1.4545+1.85911+1.84271+1.5822+1.92066+1.70598+1.95469+1.43618+1.80746+2.04919</f>
        <v>20.633625799999997</v>
      </c>
      <c r="F19" s="14"/>
      <c r="G19" s="18" t="s">
        <v>43</v>
      </c>
      <c r="H19" s="14">
        <f>E19</f>
        <v>20.633625799999997</v>
      </c>
      <c r="I19" s="14">
        <f>B19-D19+E19</f>
        <v>-2.1476141999999996</v>
      </c>
    </row>
    <row r="20" spans="1:9" ht="116.25" customHeight="1">
      <c r="A20" s="43" t="s">
        <v>12</v>
      </c>
      <c r="B20" s="48">
        <v>-29.6</v>
      </c>
      <c r="C20" s="50" t="s">
        <v>49</v>
      </c>
      <c r="D20" s="48">
        <v>449.8</v>
      </c>
      <c r="E20" s="48">
        <v>435</v>
      </c>
      <c r="F20" s="48"/>
      <c r="G20" s="55" t="s">
        <v>56</v>
      </c>
      <c r="H20" s="48">
        <f>E20</f>
        <v>435</v>
      </c>
      <c r="I20" s="48">
        <f>B20-D20+E20</f>
        <v>-44.400000000000034</v>
      </c>
    </row>
    <row r="21" spans="1:9" ht="354.75" customHeight="1">
      <c r="A21" s="44"/>
      <c r="B21" s="49"/>
      <c r="C21" s="51"/>
      <c r="D21" s="49"/>
      <c r="E21" s="49"/>
      <c r="F21" s="49"/>
      <c r="G21" s="56"/>
      <c r="H21" s="49"/>
      <c r="I21" s="49"/>
    </row>
    <row r="22" spans="1:9" s="13" customFormat="1" ht="27" customHeight="1">
      <c r="A22" s="10"/>
      <c r="B22" s="11">
        <f>SUM(B19:B21)</f>
        <v>-31.009430000000002</v>
      </c>
      <c r="C22" s="12" t="s">
        <v>6</v>
      </c>
      <c r="D22" s="11">
        <f>SUM(D19:D21)</f>
        <v>471.17181</v>
      </c>
      <c r="E22" s="11">
        <f>SUM(E19:E21)</f>
        <v>455.6336258</v>
      </c>
      <c r="F22" s="11"/>
      <c r="G22" s="1"/>
      <c r="H22" s="11">
        <f>SUM(H19:H20)</f>
        <v>455.6336258</v>
      </c>
      <c r="I22" s="11">
        <f>SUM(I19:I21)</f>
        <v>-46.547614200000034</v>
      </c>
    </row>
    <row r="23" spans="1:9" s="13" customFormat="1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4">
        <v>-28.91</v>
      </c>
      <c r="C24" s="8" t="s">
        <v>9</v>
      </c>
      <c r="D24" s="14">
        <f>39.34042+37.10205+39.17661+39.17661+40.78785+40.77267+40.63138+41.36129+0.44508+41.29449+40.87447+39.36375+40.06492</f>
        <v>480.39158999999995</v>
      </c>
      <c r="E24" s="14">
        <f>28.82+33.35+29.8051+38.09625+37.76022+32.42208+39.35757+38.72567+45.55673+33.16681+40.93292+47.78578</f>
        <v>445.77913</v>
      </c>
      <c r="F24" s="14"/>
      <c r="G24" s="19" t="s">
        <v>44</v>
      </c>
      <c r="H24" s="14">
        <f>E24</f>
        <v>445.77913</v>
      </c>
      <c r="I24" s="14">
        <f>B24-D24+E24</f>
        <v>-63.52245999999997</v>
      </c>
    </row>
    <row r="25" spans="1:9" ht="27" customHeight="1">
      <c r="A25" s="15" t="s">
        <v>15</v>
      </c>
      <c r="B25" s="14">
        <v>-7.14</v>
      </c>
      <c r="C25" s="8" t="s">
        <v>10</v>
      </c>
      <c r="D25" s="14">
        <f>9.71629+9.15297+9.89779+10.31771+13.19194+9.73832+11.92992+5.20533+0.1098+12.45176+12.69123+12.95221+12.44074</f>
        <v>129.79601000000002</v>
      </c>
      <c r="E25" s="14">
        <f>7.11+8.2275+7.35284+9.39824+9.31534+7.99844+9.7094+11.03362+13.73122+8.57344+10.77557+16.00336</f>
        <v>119.22897</v>
      </c>
      <c r="F25" s="14"/>
      <c r="G25" s="19" t="s">
        <v>45</v>
      </c>
      <c r="H25" s="14">
        <f>E25</f>
        <v>119.22897</v>
      </c>
      <c r="I25" s="14">
        <f>B25-D25+E25</f>
        <v>-17.707040000000006</v>
      </c>
    </row>
    <row r="26" spans="1:9" ht="27" customHeight="1">
      <c r="A26" s="15" t="s">
        <v>16</v>
      </c>
      <c r="B26" s="14">
        <v>-4.12</v>
      </c>
      <c r="C26" s="8" t="s">
        <v>30</v>
      </c>
      <c r="D26" s="14">
        <f>5.64556+5.33173+5.7605+5.92164+5.87006+5.9401+5.40736+6.07939+0.06396+5.46642+5.75963+5.84935+5.25948</f>
        <v>68.35518</v>
      </c>
      <c r="E26" s="14">
        <f>4.10694+4.79263+4.28313+5.4746+5.42631+4.6592+5.65586+5.00217+8.67496+4.30059+4.93687+7.54515</f>
        <v>64.85840999999999</v>
      </c>
      <c r="F26" s="14"/>
      <c r="G26" s="19" t="s">
        <v>46</v>
      </c>
      <c r="H26" s="14">
        <f>E26</f>
        <v>64.85840999999999</v>
      </c>
      <c r="I26" s="14">
        <f>B26-D26+E26</f>
        <v>-7.616770000000017</v>
      </c>
    </row>
    <row r="27" spans="1:9" ht="27" customHeight="1">
      <c r="A27" s="7" t="s">
        <v>17</v>
      </c>
      <c r="B27" s="14">
        <v>-2.8</v>
      </c>
      <c r="C27" s="8" t="s">
        <v>8</v>
      </c>
      <c r="D27" s="14">
        <f>3.79879+3.60117+3.81211+3.93315+3.92332+3.87847+3.59889+3.98847+0.0432+3.79598+3.87547+4.05911+3.96376</f>
        <v>46.27188999999999</v>
      </c>
      <c r="E27" s="14">
        <f>2.78685+3.23705+2.89292+3.69767+3.66505+3.14693+3.82009+3.28854+5.70852+2.93339+3.38216+5.12</f>
        <v>43.679170000000006</v>
      </c>
      <c r="F27" s="14"/>
      <c r="G27" s="19" t="s">
        <v>47</v>
      </c>
      <c r="H27" s="14">
        <f>E27</f>
        <v>43.679170000000006</v>
      </c>
      <c r="I27" s="14">
        <f>B27-D27+E27</f>
        <v>-5.392719999999983</v>
      </c>
    </row>
    <row r="28" spans="1:9" ht="27" customHeight="1">
      <c r="A28" s="7" t="s">
        <v>36</v>
      </c>
      <c r="B28" s="14">
        <v>-0.96</v>
      </c>
      <c r="C28" s="8" t="s">
        <v>37</v>
      </c>
      <c r="D28" s="14">
        <f>1.25056+1.18038+1.25024+1.25024+1.27935+1.27935+1.27935+1.27937+0.01416+1.28152+1.28116+1.28116+1.2644</f>
        <v>15.17124</v>
      </c>
      <c r="E28" s="14">
        <f>0.9534+1.06103+0.94823+1.21201+1.20132+1.03149+1.25214+1.10915+1.39495+1.0126+1.3002+1.51334</f>
        <v>13.98986</v>
      </c>
      <c r="F28" s="14"/>
      <c r="G28" s="19" t="s">
        <v>48</v>
      </c>
      <c r="H28" s="14">
        <f>E28</f>
        <v>13.98986</v>
      </c>
      <c r="I28" s="14">
        <f>B28-D28+E28</f>
        <v>-2.141379999999998</v>
      </c>
    </row>
    <row r="29" spans="1:9" s="13" customFormat="1" ht="27" customHeight="1">
      <c r="A29" s="10"/>
      <c r="B29" s="11">
        <f>SUM(B24:B28)</f>
        <v>-43.92999999999999</v>
      </c>
      <c r="C29" s="12" t="s">
        <v>13</v>
      </c>
      <c r="D29" s="11">
        <f>SUM(D24:D28)</f>
        <v>739.98591</v>
      </c>
      <c r="E29" s="11">
        <f>SUM(E24:E28)</f>
        <v>687.5355400000001</v>
      </c>
      <c r="F29" s="11"/>
      <c r="G29" s="2"/>
      <c r="H29" s="11">
        <f>SUM(H24:H28)</f>
        <v>687.5355400000001</v>
      </c>
      <c r="I29" s="11">
        <f>SUM(I24:I28)</f>
        <v>-96.38036999999997</v>
      </c>
    </row>
    <row r="30" spans="1:9" ht="26.25" customHeight="1" hidden="1">
      <c r="A30" s="10">
        <v>3</v>
      </c>
      <c r="B30" s="24"/>
      <c r="C30" s="12" t="s">
        <v>38</v>
      </c>
      <c r="D30" s="14"/>
      <c r="E30" s="14"/>
      <c r="F30" s="14"/>
      <c r="G30" s="3"/>
      <c r="H30" s="25"/>
      <c r="I30" s="14"/>
    </row>
    <row r="31" spans="1:9" ht="30" hidden="1">
      <c r="A31" s="7" t="s">
        <v>50</v>
      </c>
      <c r="B31" s="24"/>
      <c r="C31" s="8" t="s">
        <v>39</v>
      </c>
      <c r="D31" s="14"/>
      <c r="E31" s="14"/>
      <c r="F31" s="14"/>
      <c r="G31" s="3"/>
      <c r="H31" s="14">
        <f>E31</f>
        <v>0</v>
      </c>
      <c r="I31" s="14"/>
    </row>
    <row r="32" spans="1:9" ht="26.25" customHeight="1" hidden="1">
      <c r="A32" s="7" t="s">
        <v>51</v>
      </c>
      <c r="B32" s="24"/>
      <c r="C32" s="8" t="s">
        <v>40</v>
      </c>
      <c r="D32" s="14"/>
      <c r="E32" s="14"/>
      <c r="F32" s="14"/>
      <c r="G32" s="3"/>
      <c r="H32" s="14">
        <f>E32</f>
        <v>0</v>
      </c>
      <c r="I32" s="14"/>
    </row>
    <row r="33" spans="1:9" ht="26.25" customHeight="1" hidden="1">
      <c r="A33" s="7"/>
      <c r="B33" s="24">
        <v>0</v>
      </c>
      <c r="C33" s="12" t="s">
        <v>41</v>
      </c>
      <c r="D33" s="14">
        <f>SUM(D31:D32)</f>
        <v>0</v>
      </c>
      <c r="E33" s="14"/>
      <c r="F33" s="14"/>
      <c r="G33" s="3"/>
      <c r="H33" s="11">
        <f>SUM(H31:H32)</f>
        <v>0</v>
      </c>
      <c r="I33" s="14"/>
    </row>
    <row r="34" spans="1:9" ht="27" customHeight="1">
      <c r="A34" s="17"/>
      <c r="B34" s="11">
        <f>SUM(B22,B29,B33)</f>
        <v>-74.93942999999999</v>
      </c>
      <c r="C34" s="12" t="s">
        <v>19</v>
      </c>
      <c r="D34" s="11">
        <f>SUM(D22,D29,D33)</f>
        <v>1211.15772</v>
      </c>
      <c r="E34" s="11">
        <f>SUM(E22,E29,E33)</f>
        <v>1143.1691658</v>
      </c>
      <c r="F34" s="11"/>
      <c r="G34" s="2"/>
      <c r="H34" s="11">
        <f>SUM(H22,H29,H33)</f>
        <v>1143.1691658</v>
      </c>
      <c r="I34" s="11">
        <f>SUM(I22,I29,I33)</f>
        <v>-142.9279842</v>
      </c>
    </row>
    <row r="35" spans="1:9" s="13" customFormat="1" ht="42.75">
      <c r="A35" s="17"/>
      <c r="B35" s="16"/>
      <c r="C35" s="12" t="s">
        <v>42</v>
      </c>
      <c r="D35" s="52">
        <f>E34+F34-D34</f>
        <v>-67.98855419999995</v>
      </c>
      <c r="E35" s="53"/>
      <c r="F35" s="54"/>
      <c r="G35" s="2"/>
      <c r="H35" s="16"/>
      <c r="I35" s="11"/>
    </row>
    <row r="36" spans="1:9" s="13" customFormat="1" ht="30">
      <c r="A36" s="17"/>
      <c r="B36" s="11"/>
      <c r="C36" s="12"/>
      <c r="D36" s="22"/>
      <c r="E36" s="23"/>
      <c r="F36" s="21" t="s">
        <v>57</v>
      </c>
      <c r="G36" s="16"/>
      <c r="H36" s="16"/>
      <c r="I36" s="26"/>
    </row>
    <row r="37" spans="1:9" s="13" customFormat="1" ht="48.75" customHeight="1">
      <c r="A37" s="10">
        <v>3</v>
      </c>
      <c r="B37" s="11">
        <v>28.4</v>
      </c>
      <c r="C37" s="12" t="s">
        <v>18</v>
      </c>
      <c r="D37" s="11">
        <f>4.05312+3.82124+3.70729+3.70729+4.33373+4.33446+4.33476+4.42313+0.04584+4.40542+4.36892+4.36892+4.30477</f>
        <v>50.20889</v>
      </c>
      <c r="E37" s="11">
        <f>2.93353+3.43487+3.06971+3.92364+3.88903+3.33924+4.05354+4.1779+5.03857+3.57515+4.41078+5.09457</f>
        <v>46.94053</v>
      </c>
      <c r="F37" s="11">
        <v>3090.62</v>
      </c>
      <c r="G37" s="20" t="s">
        <v>54</v>
      </c>
      <c r="H37" s="27">
        <v>3253.3</v>
      </c>
      <c r="I37" s="11">
        <f>B37+E37+F37-H37</f>
        <v>-87.33947000000035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2010-11-15T07:53:07Z</cp:lastPrinted>
  <dcterms:created xsi:type="dcterms:W3CDTF">2010-04-01T07:27:06Z</dcterms:created>
  <dcterms:modified xsi:type="dcterms:W3CDTF">2010-12-07T07:21:34Z</dcterms:modified>
  <cp:category/>
  <cp:version/>
  <cp:contentType/>
  <cp:contentStatus/>
</cp:coreProperties>
</file>